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O:\ORMI\Podklady pro VZ\Zakázky OT\2024\Oprava 3 ulic\Okružní\"/>
    </mc:Choice>
  </mc:AlternateContent>
  <xr:revisionPtr revIDLastSave="0" documentId="13_ncr:1_{82DD281A-E402-4A72-A4AB-7EC9B7E1DA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01_101" sheetId="1" r:id="rId1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2" i="1" l="1"/>
  <c r="N102" i="1" s="1"/>
  <c r="H98" i="1"/>
  <c r="N98" i="1" s="1"/>
  <c r="H94" i="1"/>
  <c r="N94" i="1" s="1"/>
  <c r="H90" i="1"/>
  <c r="H85" i="1"/>
  <c r="N85" i="1" s="1"/>
  <c r="Q84" i="1" s="1"/>
  <c r="N84" i="1" s="1"/>
  <c r="H80" i="1"/>
  <c r="N80" i="1" s="1"/>
  <c r="H76" i="1"/>
  <c r="N76" i="1" s="1"/>
  <c r="H72" i="1"/>
  <c r="N72" i="1" s="1"/>
  <c r="H68" i="1"/>
  <c r="N68" i="1" s="1"/>
  <c r="H64" i="1"/>
  <c r="N64" i="1" s="1"/>
  <c r="H60" i="1"/>
  <c r="N60" i="1" s="1"/>
  <c r="H55" i="1"/>
  <c r="N55" i="1" s="1"/>
  <c r="H51" i="1"/>
  <c r="N51" i="1" s="1"/>
  <c r="H47" i="1"/>
  <c r="N47" i="1" s="1"/>
  <c r="H43" i="1"/>
  <c r="N43" i="1" s="1"/>
  <c r="H39" i="1"/>
  <c r="N39" i="1" s="1"/>
  <c r="H35" i="1"/>
  <c r="N35" i="1" s="1"/>
  <c r="H31" i="1"/>
  <c r="N31" i="1" s="1"/>
  <c r="H27" i="1"/>
  <c r="N27" i="1" s="1"/>
  <c r="H22" i="1"/>
  <c r="N22" i="1" s="1"/>
  <c r="H18" i="1"/>
  <c r="N18" i="1" s="1"/>
  <c r="H14" i="1"/>
  <c r="N14" i="1" s="1"/>
  <c r="H10" i="1"/>
  <c r="N10" i="1" s="1"/>
  <c r="P84" i="1" l="1"/>
  <c r="H84" i="1" s="1"/>
  <c r="Q9" i="1"/>
  <c r="N9" i="1" s="1"/>
  <c r="Q26" i="1"/>
  <c r="N26" i="1" s="1"/>
  <c r="Q59" i="1"/>
  <c r="N59" i="1" s="1"/>
  <c r="P89" i="1"/>
  <c r="H89" i="1" s="1"/>
  <c r="P9" i="1"/>
  <c r="H9" i="1" s="1"/>
  <c r="P26" i="1"/>
  <c r="H26" i="1" s="1"/>
  <c r="P59" i="1"/>
  <c r="H59" i="1" s="1"/>
  <c r="N90" i="1"/>
  <c r="Q89" i="1" s="1"/>
  <c r="N89" i="1" s="1"/>
  <c r="N2" i="1" l="1"/>
  <c r="H3" i="1"/>
  <c r="I3" i="1" s="1"/>
</calcChain>
</file>

<file path=xl/sharedStrings.xml><?xml version="1.0" encoding="utf-8"?>
<sst xmlns="http://schemas.openxmlformats.org/spreadsheetml/2006/main" count="359" uniqueCount="149">
  <si>
    <t>ASPE10</t>
  </si>
  <si>
    <t>S</t>
  </si>
  <si>
    <t>Soupis prací objektu</t>
  </si>
  <si>
    <t xml:space="preserve">Stavba: </t>
  </si>
  <si>
    <t>CL2024-03-01</t>
  </si>
  <si>
    <t>Oprava chodníků ul. Okružní, Česká Lípa</t>
  </si>
  <si>
    <t>O</t>
  </si>
  <si>
    <t>Objekt:</t>
  </si>
  <si>
    <t>101</t>
  </si>
  <si>
    <t>Chodník</t>
  </si>
  <si>
    <t>O1</t>
  </si>
  <si>
    <t>Rozpočet:</t>
  </si>
  <si>
    <t>0,00</t>
  </si>
  <si>
    <t>15,00</t>
  </si>
  <si>
    <t>21,00</t>
  </si>
  <si>
    <t>3</t>
  </si>
  <si>
    <t>2</t>
  </si>
  <si>
    <t>Oprava chodníku</t>
  </si>
  <si>
    <t>Typ</t>
  </si>
  <si>
    <t>0</t>
  </si>
  <si>
    <t>Poř. číslo</t>
  </si>
  <si>
    <t>1</t>
  </si>
  <si>
    <t>Kód položky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</si>
  <si>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</si>
  <si>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</si>
  <si>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</si>
  <si>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</si>
  <si>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</si>
  <si>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</si>
  <si>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</si>
  <si>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</si>
  <si>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</si>
  <si>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</si>
  <si>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</si>
  <si>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</si>
  <si>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</si>
  <si>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</si>
  <si>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</si>
  <si>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</si>
  <si>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015140</t>
  </si>
  <si>
    <t/>
  </si>
  <si>
    <t>POPLATKY ZA LIKVIDACI ODPADŮ NEKONTAMINOVANÝCH - 17 01 01  BETON Z DEMOLIC OBJEKTŮ, ZÁKLADŮ TV</t>
  </si>
  <si>
    <t>T</t>
  </si>
  <si>
    <t>2024_OTSKP</t>
  </si>
  <si>
    <t>PP</t>
  </si>
  <si>
    <t>podkadní beton</t>
  </si>
  <si>
    <t>VV</t>
  </si>
  <si>
    <t>5,34*2,4=12,816 [A]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</si>
  <si>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</si>
  <si>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</si>
  <si>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015670</t>
  </si>
  <si>
    <t>POPLATKY ZA LIKVIDACI ODPADŮ NEBEZPEČNÝCH - 17 01 06*  KONTAMINOVANÁ STAVEBNÍ SUŤ A BETONY Z DEMOLIC</t>
  </si>
  <si>
    <t>litý asfalt</t>
  </si>
  <si>
    <t>16,868*2,5=42,170 [A]</t>
  </si>
  <si>
    <t>02911</t>
  </si>
  <si>
    <t>OSTATNÍ POŽADAVKY - GEODETICKÉ ZAMĚŘENÍ</t>
  </si>
  <si>
    <t>SOUB.</t>
  </si>
  <si>
    <t>vytyčení sítí</t>
  </si>
  <si>
    <t>zahrnuje veškeré náklady spojené s objednatelem požadovanými pracemi</t>
  </si>
  <si>
    <t>03100</t>
  </si>
  <si>
    <t>ZAŘÍZENÍ STAVENIŠTĚ - ZŘÍZENÍ, PROVOZ, DEMONTÁŽ</t>
  </si>
  <si>
    <t>KPL</t>
  </si>
  <si>
    <t>zahrnuje objednatelem povolené náklady na pořízení (event. pronájem), provozování, udržování a likvidaci zhotovitelova zařízení</t>
  </si>
  <si>
    <t>Zemní práce</t>
  </si>
  <si>
    <t>113138</t>
  </si>
  <si>
    <t>ODSTRANĚNÍ KRYTU ZPEVNĚNÝCH PLOCH S ASFALT POJIVEM, ODVOZ DO 20KM</t>
  </si>
  <si>
    <t>M3</t>
  </si>
  <si>
    <t>odstranění litého asfaltu</t>
  </si>
  <si>
    <t>odstranění LA: 
421,7*0,04=16,868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</si>
  <si>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</si>
  <si>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113148</t>
  </si>
  <si>
    <t>ODSTRANĚNÍ KRYTU ZPEVNĚNÝCH PLOCH S CEMENT POJIVEM, ODVOZ DO 20KM</t>
  </si>
  <si>
    <t>odstranění podkladního betonu</t>
  </si>
  <si>
    <t>odstranění podkladního betonu 
26,7*0,2=5,340 [A]</t>
  </si>
  <si>
    <t>7</t>
  </si>
  <si>
    <t>11351</t>
  </si>
  <si>
    <t>ODSTRANĚNÍ ZÁHONOVÝCH OBRUBNÍKŮ</t>
  </si>
  <si>
    <t>M</t>
  </si>
  <si>
    <t>převezena na skládku určenou investorem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</si>
  <si>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</si>
  <si>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</si>
  <si>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11352</t>
  </si>
  <si>
    <t>ODSTRANĚNÍ CHODNÍKOVÝCH A SILNIČNÍCH OBRUBNÍKŮ BETONOVÝCH</t>
  </si>
  <si>
    <t>11372</t>
  </si>
  <si>
    <t>FRÉZOVÁNÍ ZPEVNĚNÝCH PLOCH ASFALTOVÝCH</t>
  </si>
  <si>
    <t>včetně  recyklace</t>
  </si>
  <si>
    <t>151,8*0,09=13,662 [A]</t>
  </si>
  <si>
    <t>18130</t>
  </si>
  <si>
    <t>ÚPRAVA PLÁNĚ BEZ ZHUTNĚNÍ</t>
  </si>
  <si>
    <t>M2</t>
  </si>
  <si>
    <t>Položka zahrnuje:  
-  úpravu pláně včetně vyrovnání výškových rozdílů  
Položka nezahrnuje:  
- x</t>
  </si>
  <si>
    <t>18231</t>
  </si>
  <si>
    <t>ROZPROSTŘENÍ ORNICE V ROVINĚ V TL DO 0,10M</t>
  </si>
  <si>
    <t>Položka zahrnuje:  
- nutné přemístění ornice z dočasných skládek vzdálených do 50m  
- rozprostření ornice v předepsané tloušťce v rovině a ve svahu do 1:5  
Položka nezahrnuje:  
- x</t>
  </si>
  <si>
    <t>12</t>
  </si>
  <si>
    <t>18241</t>
  </si>
  <si>
    <t>ZALOŽENÍ TRÁVNÍKU RUČNÍM VÝSEVEM</t>
  </si>
  <si>
    <t>Položka zahrnuje:  
- dodání předepsané travní směsi, její výsev na ornici, zalévání, první pokosení, to vše bez ohledu na sklon terénu  
Položka nezahrnuje:  
- x</t>
  </si>
  <si>
    <t>Komunikace</t>
  </si>
  <si>
    <t>13</t>
  </si>
  <si>
    <t>56160G</t>
  </si>
  <si>
    <t>SMĚSI Z KAMENIVA STMELENÉ POPÍLKEM SP C 8/10</t>
  </si>
  <si>
    <t>výsprava podkladu po bourání LA tl. prům. 100mm 30% plochy 
395*0,1*0,3=11,850 [A]</t>
  </si>
  <si>
    <t>Položka zahrnuje:  
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Položka nezahrnuje:  
- postřiky, nátěry</t>
  </si>
  <si>
    <t>14</t>
  </si>
  <si>
    <t>572213</t>
  </si>
  <si>
    <t>SPOJOVACÍ POSTŘIK Z EMULZE DO 0,5KG/M2</t>
  </si>
  <si>
    <t>0,3 kg/m2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</si>
  <si>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</si>
  <si>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15</t>
  </si>
  <si>
    <t>574A31</t>
  </si>
  <si>
    <t>ASFALTOVÝ BETON PRO OBRUSNÉ VRSTVY ACO 8 TL. 40MM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</si>
  <si>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</si>
  <si>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16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</si>
  <si>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</si>
  <si>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</si>
  <si>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</si>
  <si>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17</t>
  </si>
  <si>
    <t>574E46</t>
  </si>
  <si>
    <t>ASFALTOVÝ BETON PRO PODKLADNÍ VRSTVY ACP 16+, 16S TL. 50MM</t>
  </si>
  <si>
    <t>18</t>
  </si>
  <si>
    <t>58261A</t>
  </si>
  <si>
    <t>KRYTY Z BETON DLAŽDIC SE ZÁMKEM BAREV RELIÉF TL 60MM DO LOŽE Z KAM</t>
  </si>
  <si>
    <t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</si>
  <si>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Potrubí</t>
  </si>
  <si>
    <t>19</t>
  </si>
  <si>
    <t>89921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</si>
  <si>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</si>
  <si>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</si>
  <si>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</si>
  <si>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</si>
  <si>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20</t>
  </si>
  <si>
    <t>917211</t>
  </si>
  <si>
    <t>ZÁHONOVÉ OBRUBY Z BETONOVÝCH OBRUBNÍKŮ ŠÍŘ 50MM</t>
  </si>
  <si>
    <t>Položka zahrnuje:  
dodání a pokládku betonových obrubníků o rozměrech předepsaných zadávací dokumentací  
betonové lože i boční betonovou opěrku.</t>
  </si>
  <si>
    <t>21</t>
  </si>
  <si>
    <t>917224</t>
  </si>
  <si>
    <t>SILNIČNÍ A CHODNÍKOVÉ OBRUBY Z BETONOVÝCH OBRUBNÍKŮ ŠÍŘ 150MM</t>
  </si>
  <si>
    <t>22</t>
  </si>
  <si>
    <t>919111</t>
  </si>
  <si>
    <t>ŘEZÁNÍ ASFALTOVÉHO KRYTU VOZOVEK TL DO 50MM</t>
  </si>
  <si>
    <t>Položka zahrnuje:  
- řezání vozovkové vrstvy v předepsané tloušťce  
- spotřeba vody  
Položka nezahrnuje:  
- x</t>
  </si>
  <si>
    <t>23</t>
  </si>
  <si>
    <t>931324</t>
  </si>
  <si>
    <t>TĚSNĚNÍ DILATAČ SPAR ASF ZÁLIVKOU MODIFIK PRŮŘ DO 400MM2</t>
  </si>
  <si>
    <t>položka zahrnuje dodávku a osazení předepsaného materiálu, očištění ploch spáry před úpravou, očištění okolí spáry po úpravě  
nezahrnuje těsnící profil</t>
  </si>
  <si>
    <t>objekt číslo</t>
  </si>
  <si>
    <t>cena bez DPH 21%</t>
  </si>
  <si>
    <t>cena včetně 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</si>
</sst>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2" fillId="2" borderId="0" xfId="6" applyFont="1" applyFill="1" applyAlignment="1">
      <alignment horizontal="right"/>
    </xf>
    <xf numFmtId="0" fontId="2" fillId="2" borderId="3" xfId="6" applyFont="1" applyFill="1" applyBorder="1" applyAlignment="1">
      <alignment horizontal="right"/>
    </xf>
    <xf numFmtId="0" fontId="3" fillId="3" borderId="1" xfId="6" applyFont="1" applyFill="1" applyBorder="1" applyAlignment="1">
      <alignment horizontal="center" vertical="center" wrapText="1"/>
    </xf>
    <xf numFmtId="0" fontId="0" fillId="2" borderId="6" xfId="6" applyFont="1" applyFill="1" applyBorder="1" applyAlignment="1">
      <alignment horizontal="center"/>
    </xf>
    <xf numFmtId="4" fontId="0" fillId="2" borderId="6" xfId="6" applyNumberFormat="1" applyFont="1" applyFill="1" applyBorder="1" applyAlignment="1">
      <alignment horizontal="center"/>
    </xf>
    <xf numFmtId="0" fontId="0" fillId="2" borderId="1" xfId="6" applyFont="1" applyFill="1" applyBorder="1"/>
    <xf numFmtId="2" fontId="0" fillId="2" borderId="1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5"/>
  <sheetViews>
    <sheetView tabSelected="1" workbookViewId="0">
      <pane ySplit="8" topLeftCell="A9" activePane="bottomLeft" state="frozen"/>
      <selection pane="bottomLeft" activeCell="K2" sqref="K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70.7109375" customWidth="1"/>
    <col min="5" max="5" width="11.7109375" customWidth="1"/>
    <col min="6" max="7" width="16.7109375" customWidth="1"/>
    <col min="8" max="8" width="17.7109375" customWidth="1"/>
    <col min="9" max="9" width="20.7109375" customWidth="1"/>
    <col min="14" max="17" width="9.140625" hidden="1" customWidth="1"/>
  </cols>
  <sheetData>
    <row r="1" spans="1:17" ht="12.75" customHeight="1" x14ac:dyDescent="0.2">
      <c r="A1" t="s">
        <v>0</v>
      </c>
      <c r="B1" s="3"/>
      <c r="C1" s="3"/>
      <c r="D1" s="3"/>
      <c r="E1" s="3"/>
      <c r="F1" s="3"/>
      <c r="G1" s="3"/>
      <c r="H1" s="3"/>
      <c r="I1" s="3"/>
      <c r="O1" t="s">
        <v>15</v>
      </c>
    </row>
    <row r="2" spans="1:17" ht="24.95" customHeight="1" x14ac:dyDescent="0.2">
      <c r="B2" s="3"/>
      <c r="C2" s="3"/>
      <c r="D2" s="4" t="s">
        <v>2</v>
      </c>
      <c r="E2" s="3"/>
      <c r="F2" s="3"/>
      <c r="G2" s="5" t="s">
        <v>146</v>
      </c>
      <c r="H2" s="33" t="s">
        <v>147</v>
      </c>
      <c r="I2" s="33" t="s">
        <v>148</v>
      </c>
      <c r="N2">
        <f>0+N9+N26+N59+N84+N89</f>
        <v>0</v>
      </c>
      <c r="O2" t="s">
        <v>15</v>
      </c>
    </row>
    <row r="3" spans="1:17" ht="15" customHeight="1" x14ac:dyDescent="0.25">
      <c r="A3" t="s">
        <v>1</v>
      </c>
      <c r="B3" s="8" t="s">
        <v>3</v>
      </c>
      <c r="C3" s="28" t="s">
        <v>4</v>
      </c>
      <c r="D3" s="9" t="s">
        <v>5</v>
      </c>
      <c r="E3" s="3"/>
      <c r="F3" s="6"/>
      <c r="G3" s="31" t="s">
        <v>8</v>
      </c>
      <c r="H3" s="32">
        <f>0+H9+H26+H59+H84+H89</f>
        <v>0</v>
      </c>
      <c r="I3" s="34">
        <f>H3*1.21</f>
        <v>0</v>
      </c>
      <c r="N3" t="s">
        <v>12</v>
      </c>
      <c r="O3" t="s">
        <v>16</v>
      </c>
    </row>
    <row r="4" spans="1:17" ht="15" customHeight="1" x14ac:dyDescent="0.25">
      <c r="A4" t="s">
        <v>6</v>
      </c>
      <c r="B4" s="8" t="s">
        <v>7</v>
      </c>
      <c r="C4" s="28" t="s">
        <v>8</v>
      </c>
      <c r="D4" s="9" t="s">
        <v>9</v>
      </c>
      <c r="E4" s="3"/>
      <c r="F4" s="3"/>
      <c r="G4" s="7"/>
      <c r="H4" s="7"/>
      <c r="I4" s="3"/>
      <c r="N4" t="s">
        <v>13</v>
      </c>
      <c r="O4" t="s">
        <v>16</v>
      </c>
    </row>
    <row r="5" spans="1:17" ht="12.75" customHeight="1" x14ac:dyDescent="0.25">
      <c r="A5" t="s">
        <v>10</v>
      </c>
      <c r="B5" s="10" t="s">
        <v>11</v>
      </c>
      <c r="C5" s="29" t="s">
        <v>8</v>
      </c>
      <c r="D5" s="11" t="s">
        <v>17</v>
      </c>
      <c r="E5" s="2"/>
      <c r="F5" s="2"/>
      <c r="G5" s="2"/>
      <c r="H5" s="2"/>
      <c r="I5" s="2"/>
      <c r="N5" t="s">
        <v>14</v>
      </c>
      <c r="O5" t="s">
        <v>16</v>
      </c>
    </row>
    <row r="6" spans="1:17" ht="12.75" customHeight="1" x14ac:dyDescent="0.2">
      <c r="A6" s="30" t="s">
        <v>18</v>
      </c>
      <c r="B6" s="30" t="s">
        <v>20</v>
      </c>
      <c r="C6" s="30" t="s">
        <v>22</v>
      </c>
      <c r="D6" s="30" t="s">
        <v>23</v>
      </c>
      <c r="E6" s="30" t="s">
        <v>25</v>
      </c>
      <c r="F6" s="30" t="s">
        <v>27</v>
      </c>
      <c r="G6" s="30" t="s">
        <v>29</v>
      </c>
      <c r="H6" s="30"/>
      <c r="I6" s="30" t="s">
        <v>34</v>
      </c>
    </row>
    <row r="7" spans="1:17" ht="12.75" customHeight="1" x14ac:dyDescent="0.2">
      <c r="A7" s="30"/>
      <c r="B7" s="30"/>
      <c r="C7" s="30"/>
      <c r="D7" s="30"/>
      <c r="E7" s="30"/>
      <c r="F7" s="30"/>
      <c r="G7" s="1" t="s">
        <v>30</v>
      </c>
      <c r="H7" s="1" t="s">
        <v>32</v>
      </c>
      <c r="I7" s="30"/>
    </row>
    <row r="8" spans="1:17" ht="12.75" customHeight="1" x14ac:dyDescent="0.2">
      <c r="A8" s="1" t="s">
        <v>19</v>
      </c>
      <c r="B8" s="1" t="s">
        <v>21</v>
      </c>
      <c r="C8" s="1" t="s">
        <v>16</v>
      </c>
      <c r="D8" s="1" t="s">
        <v>24</v>
      </c>
      <c r="E8" s="1" t="s">
        <v>26</v>
      </c>
      <c r="F8" s="1" t="s">
        <v>28</v>
      </c>
      <c r="G8" s="1" t="s">
        <v>31</v>
      </c>
      <c r="H8" s="1" t="s">
        <v>33</v>
      </c>
      <c r="I8" s="1" t="s">
        <v>35</v>
      </c>
    </row>
    <row r="9" spans="1:17" ht="12.75" customHeight="1" x14ac:dyDescent="0.2">
      <c r="A9" s="13" t="s">
        <v>36</v>
      </c>
      <c r="B9" s="13"/>
      <c r="C9" s="14" t="s">
        <v>19</v>
      </c>
      <c r="D9" s="15" t="s">
        <v>37</v>
      </c>
      <c r="E9" s="13"/>
      <c r="F9" s="13"/>
      <c r="G9" s="13"/>
      <c r="H9" s="16">
        <f>0+P9</f>
        <v>0</v>
      </c>
      <c r="I9" s="13"/>
      <c r="N9">
        <f>0+Q9</f>
        <v>0</v>
      </c>
      <c r="P9">
        <f>0+H10+H14+H18+H22</f>
        <v>0</v>
      </c>
      <c r="Q9">
        <f>0+N10+N14+N18+N22</f>
        <v>0</v>
      </c>
    </row>
    <row r="10" spans="1:17" ht="25.5" x14ac:dyDescent="0.2">
      <c r="A10" s="12" t="s">
        <v>38</v>
      </c>
      <c r="B10" s="17" t="s">
        <v>21</v>
      </c>
      <c r="C10" s="17" t="s">
        <v>39</v>
      </c>
      <c r="D10" s="18" t="s">
        <v>41</v>
      </c>
      <c r="E10" s="19" t="s">
        <v>42</v>
      </c>
      <c r="F10" s="20">
        <v>12.816000000000001</v>
      </c>
      <c r="G10" s="21">
        <v>0</v>
      </c>
      <c r="H10" s="21">
        <f>ROUND(ROUND(G10,2)*ROUND(F10,3),2)</f>
        <v>0</v>
      </c>
      <c r="I10" s="19" t="s">
        <v>43</v>
      </c>
      <c r="N10">
        <f>(H10*21)/100</f>
        <v>0</v>
      </c>
      <c r="O10" t="s">
        <v>16</v>
      </c>
    </row>
    <row r="11" spans="1:17" x14ac:dyDescent="0.2">
      <c r="A11" s="22" t="s">
        <v>44</v>
      </c>
      <c r="D11" s="23" t="s">
        <v>45</v>
      </c>
    </row>
    <row r="12" spans="1:17" x14ac:dyDescent="0.2">
      <c r="A12" s="24" t="s">
        <v>46</v>
      </c>
      <c r="D12" s="25" t="s">
        <v>47</v>
      </c>
    </row>
    <row r="13" spans="1:17" ht="140.25" x14ac:dyDescent="0.2">
      <c r="A13" t="s">
        <v>48</v>
      </c>
      <c r="D13" s="23" t="s">
        <v>49</v>
      </c>
    </row>
    <row r="14" spans="1:17" ht="25.5" x14ac:dyDescent="0.2">
      <c r="A14" s="12" t="s">
        <v>38</v>
      </c>
      <c r="B14" s="17" t="s">
        <v>16</v>
      </c>
      <c r="C14" s="17" t="s">
        <v>50</v>
      </c>
      <c r="D14" s="18" t="s">
        <v>51</v>
      </c>
      <c r="E14" s="19" t="s">
        <v>42</v>
      </c>
      <c r="F14" s="20">
        <v>42.17</v>
      </c>
      <c r="G14" s="21">
        <v>0</v>
      </c>
      <c r="H14" s="21">
        <f>ROUND(ROUND(G14,2)*ROUND(F14,3),2)</f>
        <v>0</v>
      </c>
      <c r="I14" s="19" t="s">
        <v>43</v>
      </c>
      <c r="N14">
        <f>(H14*21)/100</f>
        <v>0</v>
      </c>
      <c r="O14" t="s">
        <v>16</v>
      </c>
    </row>
    <row r="15" spans="1:17" x14ac:dyDescent="0.2">
      <c r="A15" s="22" t="s">
        <v>44</v>
      </c>
      <c r="D15" s="23" t="s">
        <v>52</v>
      </c>
    </row>
    <row r="16" spans="1:17" x14ac:dyDescent="0.2">
      <c r="A16" s="24" t="s">
        <v>46</v>
      </c>
      <c r="D16" s="25" t="s">
        <v>53</v>
      </c>
    </row>
    <row r="17" spans="1:17" ht="140.25" x14ac:dyDescent="0.2">
      <c r="A17" t="s">
        <v>48</v>
      </c>
      <c r="D17" s="23" t="s">
        <v>49</v>
      </c>
    </row>
    <row r="18" spans="1:17" x14ac:dyDescent="0.2">
      <c r="A18" s="12" t="s">
        <v>38</v>
      </c>
      <c r="B18" s="17" t="s">
        <v>15</v>
      </c>
      <c r="C18" s="17" t="s">
        <v>54</v>
      </c>
      <c r="D18" s="18" t="s">
        <v>55</v>
      </c>
      <c r="E18" s="19" t="s">
        <v>56</v>
      </c>
      <c r="F18" s="20">
        <v>1</v>
      </c>
      <c r="G18" s="21">
        <v>0</v>
      </c>
      <c r="H18" s="21">
        <f>ROUND(ROUND(G18,2)*ROUND(F18,3),2)</f>
        <v>0</v>
      </c>
      <c r="I18" s="19" t="s">
        <v>43</v>
      </c>
      <c r="N18">
        <f>(H18*21)/100</f>
        <v>0</v>
      </c>
      <c r="O18" t="s">
        <v>16</v>
      </c>
    </row>
    <row r="19" spans="1:17" x14ac:dyDescent="0.2">
      <c r="A19" s="22" t="s">
        <v>44</v>
      </c>
      <c r="D19" s="23" t="s">
        <v>57</v>
      </c>
    </row>
    <row r="20" spans="1:17" x14ac:dyDescent="0.2">
      <c r="A20" s="24" t="s">
        <v>46</v>
      </c>
      <c r="D20" s="25" t="s">
        <v>40</v>
      </c>
    </row>
    <row r="21" spans="1:17" x14ac:dyDescent="0.2">
      <c r="A21" t="s">
        <v>48</v>
      </c>
      <c r="D21" s="23" t="s">
        <v>58</v>
      </c>
    </row>
    <row r="22" spans="1:17" x14ac:dyDescent="0.2">
      <c r="A22" s="12" t="s">
        <v>38</v>
      </c>
      <c r="B22" s="17" t="s">
        <v>24</v>
      </c>
      <c r="C22" s="17" t="s">
        <v>59</v>
      </c>
      <c r="D22" s="18" t="s">
        <v>60</v>
      </c>
      <c r="E22" s="19" t="s">
        <v>61</v>
      </c>
      <c r="F22" s="20">
        <v>1</v>
      </c>
      <c r="G22" s="21">
        <v>0</v>
      </c>
      <c r="H22" s="21">
        <f>ROUND(ROUND(G22,2)*ROUND(F22,3),2)</f>
        <v>0</v>
      </c>
      <c r="I22" s="19" t="s">
        <v>43</v>
      </c>
      <c r="N22">
        <f>(H22*21)/100</f>
        <v>0</v>
      </c>
      <c r="O22" t="s">
        <v>16</v>
      </c>
    </row>
    <row r="23" spans="1:17" x14ac:dyDescent="0.2">
      <c r="A23" s="22" t="s">
        <v>44</v>
      </c>
      <c r="D23" s="23" t="s">
        <v>40</v>
      </c>
    </row>
    <row r="24" spans="1:17" x14ac:dyDescent="0.2">
      <c r="A24" s="24" t="s">
        <v>46</v>
      </c>
      <c r="D24" s="25" t="s">
        <v>40</v>
      </c>
    </row>
    <row r="25" spans="1:17" ht="25.5" x14ac:dyDescent="0.2">
      <c r="A25" t="s">
        <v>48</v>
      </c>
      <c r="D25" s="23" t="s">
        <v>62</v>
      </c>
    </row>
    <row r="26" spans="1:17" ht="12.75" customHeight="1" x14ac:dyDescent="0.2">
      <c r="A26" s="2" t="s">
        <v>36</v>
      </c>
      <c r="B26" s="2"/>
      <c r="C26" s="26" t="s">
        <v>21</v>
      </c>
      <c r="D26" s="15" t="s">
        <v>63</v>
      </c>
      <c r="E26" s="2"/>
      <c r="F26" s="2"/>
      <c r="G26" s="2"/>
      <c r="H26" s="27">
        <f>0+P26</f>
        <v>0</v>
      </c>
      <c r="I26" s="2"/>
      <c r="N26">
        <f>0+Q26</f>
        <v>0</v>
      </c>
      <c r="P26">
        <f>0+H27+H31+H35+H39+H43+H47+H51+H55</f>
        <v>0</v>
      </c>
      <c r="Q26">
        <f>0+N27+N31+N35+N39+N43+N47+N51+N55</f>
        <v>0</v>
      </c>
    </row>
    <row r="27" spans="1:17" ht="25.5" x14ac:dyDescent="0.2">
      <c r="A27" s="12" t="s">
        <v>38</v>
      </c>
      <c r="B27" s="17" t="s">
        <v>26</v>
      </c>
      <c r="C27" s="17" t="s">
        <v>64</v>
      </c>
      <c r="D27" s="18" t="s">
        <v>65</v>
      </c>
      <c r="E27" s="19" t="s">
        <v>66</v>
      </c>
      <c r="F27" s="20">
        <v>16.867999999999999</v>
      </c>
      <c r="G27" s="21">
        <v>0</v>
      </c>
      <c r="H27" s="21">
        <f>ROUND(ROUND(G27,2)*ROUND(F27,3),2)</f>
        <v>0</v>
      </c>
      <c r="I27" s="19" t="s">
        <v>43</v>
      </c>
      <c r="N27">
        <f>(H27*21)/100</f>
        <v>0</v>
      </c>
      <c r="O27" t="s">
        <v>16</v>
      </c>
    </row>
    <row r="28" spans="1:17" x14ac:dyDescent="0.2">
      <c r="A28" s="22" t="s">
        <v>44</v>
      </c>
      <c r="D28" s="23" t="s">
        <v>67</v>
      </c>
    </row>
    <row r="29" spans="1:17" ht="25.5" x14ac:dyDescent="0.2">
      <c r="A29" s="24" t="s">
        <v>46</v>
      </c>
      <c r="D29" s="25" t="s">
        <v>68</v>
      </c>
    </row>
    <row r="30" spans="1:17" ht="63.75" x14ac:dyDescent="0.2">
      <c r="A30" t="s">
        <v>48</v>
      </c>
      <c r="D30" s="23" t="s">
        <v>69</v>
      </c>
    </row>
    <row r="31" spans="1:17" ht="25.5" x14ac:dyDescent="0.2">
      <c r="A31" s="12" t="s">
        <v>38</v>
      </c>
      <c r="B31" s="17" t="s">
        <v>28</v>
      </c>
      <c r="C31" s="17" t="s">
        <v>70</v>
      </c>
      <c r="D31" s="18" t="s">
        <v>71</v>
      </c>
      <c r="E31" s="19" t="s">
        <v>66</v>
      </c>
      <c r="F31" s="20">
        <v>5.34</v>
      </c>
      <c r="G31" s="21">
        <v>0</v>
      </c>
      <c r="H31" s="21">
        <f>ROUND(ROUND(G31,2)*ROUND(F31,3),2)</f>
        <v>0</v>
      </c>
      <c r="I31" s="19" t="s">
        <v>43</v>
      </c>
      <c r="N31">
        <f>(H31*21)/100</f>
        <v>0</v>
      </c>
      <c r="O31" t="s">
        <v>16</v>
      </c>
    </row>
    <row r="32" spans="1:17" x14ac:dyDescent="0.2">
      <c r="A32" s="22" t="s">
        <v>44</v>
      </c>
      <c r="D32" s="23" t="s">
        <v>72</v>
      </c>
    </row>
    <row r="33" spans="1:15" ht="25.5" x14ac:dyDescent="0.2">
      <c r="A33" s="24" t="s">
        <v>46</v>
      </c>
      <c r="D33" s="25" t="s">
        <v>73</v>
      </c>
    </row>
    <row r="34" spans="1:15" ht="63.75" x14ac:dyDescent="0.2">
      <c r="A34" t="s">
        <v>48</v>
      </c>
      <c r="D34" s="23" t="s">
        <v>69</v>
      </c>
    </row>
    <row r="35" spans="1:15" x14ac:dyDescent="0.2">
      <c r="A35" s="12" t="s">
        <v>38</v>
      </c>
      <c r="B35" s="17" t="s">
        <v>74</v>
      </c>
      <c r="C35" s="17" t="s">
        <v>75</v>
      </c>
      <c r="D35" s="18" t="s">
        <v>76</v>
      </c>
      <c r="E35" s="19" t="s">
        <v>77</v>
      </c>
      <c r="F35" s="20">
        <v>279</v>
      </c>
      <c r="G35" s="21">
        <v>0</v>
      </c>
      <c r="H35" s="21">
        <f>ROUND(ROUND(G35,2)*ROUND(F35,3),2)</f>
        <v>0</v>
      </c>
      <c r="I35" s="19" t="s">
        <v>43</v>
      </c>
      <c r="N35">
        <f>(H35*0)/100</f>
        <v>0</v>
      </c>
      <c r="O35" t="s">
        <v>19</v>
      </c>
    </row>
    <row r="36" spans="1:15" x14ac:dyDescent="0.2">
      <c r="A36" s="22" t="s">
        <v>44</v>
      </c>
      <c r="D36" s="23" t="s">
        <v>78</v>
      </c>
    </row>
    <row r="37" spans="1:15" x14ac:dyDescent="0.2">
      <c r="A37" s="24" t="s">
        <v>46</v>
      </c>
      <c r="D37" s="25" t="s">
        <v>40</v>
      </c>
    </row>
    <row r="38" spans="1:15" ht="89.25" x14ac:dyDescent="0.2">
      <c r="A38" t="s">
        <v>48</v>
      </c>
      <c r="D38" s="23" t="s">
        <v>79</v>
      </c>
    </row>
    <row r="39" spans="1:15" x14ac:dyDescent="0.2">
      <c r="A39" s="12" t="s">
        <v>38</v>
      </c>
      <c r="B39" s="17" t="s">
        <v>80</v>
      </c>
      <c r="C39" s="17" t="s">
        <v>81</v>
      </c>
      <c r="D39" s="18" t="s">
        <v>82</v>
      </c>
      <c r="E39" s="19" t="s">
        <v>77</v>
      </c>
      <c r="F39" s="20">
        <v>73.900000000000006</v>
      </c>
      <c r="G39" s="21">
        <v>0</v>
      </c>
      <c r="H39" s="21">
        <f>ROUND(ROUND(G39,2)*ROUND(F39,3),2)</f>
        <v>0</v>
      </c>
      <c r="I39" s="19" t="s">
        <v>43</v>
      </c>
      <c r="N39">
        <f>(H39*0)/100</f>
        <v>0</v>
      </c>
      <c r="O39" t="s">
        <v>19</v>
      </c>
    </row>
    <row r="40" spans="1:15" x14ac:dyDescent="0.2">
      <c r="A40" s="22" t="s">
        <v>44</v>
      </c>
      <c r="D40" s="23" t="s">
        <v>78</v>
      </c>
    </row>
    <row r="41" spans="1:15" x14ac:dyDescent="0.2">
      <c r="A41" s="24" t="s">
        <v>46</v>
      </c>
      <c r="D41" s="25" t="s">
        <v>40</v>
      </c>
    </row>
    <row r="42" spans="1:15" ht="89.25" x14ac:dyDescent="0.2">
      <c r="A42" t="s">
        <v>48</v>
      </c>
      <c r="D42" s="23" t="s">
        <v>79</v>
      </c>
    </row>
    <row r="43" spans="1:15" x14ac:dyDescent="0.2">
      <c r="A43" s="12" t="s">
        <v>38</v>
      </c>
      <c r="B43" s="17" t="s">
        <v>31</v>
      </c>
      <c r="C43" s="17" t="s">
        <v>83</v>
      </c>
      <c r="D43" s="18" t="s">
        <v>84</v>
      </c>
      <c r="E43" s="19" t="s">
        <v>66</v>
      </c>
      <c r="F43" s="20">
        <v>13.662000000000001</v>
      </c>
      <c r="G43" s="21">
        <v>0</v>
      </c>
      <c r="H43" s="21">
        <f>ROUND(ROUND(G43,2)*ROUND(F43,3),2)</f>
        <v>0</v>
      </c>
      <c r="I43" s="19" t="s">
        <v>43</v>
      </c>
      <c r="N43">
        <f>(H43*21)/100</f>
        <v>0</v>
      </c>
      <c r="O43" t="s">
        <v>16</v>
      </c>
    </row>
    <row r="44" spans="1:15" x14ac:dyDescent="0.2">
      <c r="A44" s="22" t="s">
        <v>44</v>
      </c>
      <c r="D44" s="23" t="s">
        <v>85</v>
      </c>
    </row>
    <row r="45" spans="1:15" x14ac:dyDescent="0.2">
      <c r="A45" s="24" t="s">
        <v>46</v>
      </c>
      <c r="D45" s="25" t="s">
        <v>86</v>
      </c>
    </row>
    <row r="46" spans="1:15" ht="63.75" x14ac:dyDescent="0.2">
      <c r="A46" t="s">
        <v>48</v>
      </c>
      <c r="D46" s="23" t="s">
        <v>69</v>
      </c>
    </row>
    <row r="47" spans="1:15" x14ac:dyDescent="0.2">
      <c r="A47" s="12" t="s">
        <v>38</v>
      </c>
      <c r="B47" s="17" t="s">
        <v>33</v>
      </c>
      <c r="C47" s="17" t="s">
        <v>87</v>
      </c>
      <c r="D47" s="18" t="s">
        <v>88</v>
      </c>
      <c r="E47" s="19" t="s">
        <v>89</v>
      </c>
      <c r="F47" s="20">
        <v>150</v>
      </c>
      <c r="G47" s="21">
        <v>0</v>
      </c>
      <c r="H47" s="21">
        <f>ROUND(ROUND(G47,2)*ROUND(F47,3),2)</f>
        <v>0</v>
      </c>
      <c r="I47" s="19" t="s">
        <v>43</v>
      </c>
      <c r="N47">
        <f>(H47*21)/100</f>
        <v>0</v>
      </c>
      <c r="O47" t="s">
        <v>16</v>
      </c>
    </row>
    <row r="48" spans="1:15" x14ac:dyDescent="0.2">
      <c r="A48" s="22" t="s">
        <v>44</v>
      </c>
      <c r="D48" s="23" t="s">
        <v>40</v>
      </c>
    </row>
    <row r="49" spans="1:17" x14ac:dyDescent="0.2">
      <c r="A49" s="24" t="s">
        <v>46</v>
      </c>
      <c r="D49" s="25" t="s">
        <v>40</v>
      </c>
    </row>
    <row r="50" spans="1:17" ht="51" x14ac:dyDescent="0.2">
      <c r="A50" t="s">
        <v>48</v>
      </c>
      <c r="D50" s="23" t="s">
        <v>90</v>
      </c>
    </row>
    <row r="51" spans="1:17" x14ac:dyDescent="0.2">
      <c r="A51" s="12" t="s">
        <v>38</v>
      </c>
      <c r="B51" s="17" t="s">
        <v>35</v>
      </c>
      <c r="C51" s="17" t="s">
        <v>91</v>
      </c>
      <c r="D51" s="18" t="s">
        <v>92</v>
      </c>
      <c r="E51" s="19" t="s">
        <v>89</v>
      </c>
      <c r="F51" s="20">
        <v>150</v>
      </c>
      <c r="G51" s="21">
        <v>0</v>
      </c>
      <c r="H51" s="21">
        <f>ROUND(ROUND(G51,2)*ROUND(F51,3),2)</f>
        <v>0</v>
      </c>
      <c r="I51" s="19" t="s">
        <v>43</v>
      </c>
      <c r="N51">
        <f>(H51*0)/100</f>
        <v>0</v>
      </c>
      <c r="O51" t="s">
        <v>19</v>
      </c>
    </row>
    <row r="52" spans="1:17" x14ac:dyDescent="0.2">
      <c r="A52" s="22" t="s">
        <v>44</v>
      </c>
      <c r="D52" s="23" t="s">
        <v>40</v>
      </c>
    </row>
    <row r="53" spans="1:17" x14ac:dyDescent="0.2">
      <c r="A53" s="24" t="s">
        <v>46</v>
      </c>
      <c r="D53" s="25" t="s">
        <v>40</v>
      </c>
    </row>
    <row r="54" spans="1:17" ht="63.75" x14ac:dyDescent="0.2">
      <c r="A54" t="s">
        <v>48</v>
      </c>
      <c r="D54" s="23" t="s">
        <v>93</v>
      </c>
    </row>
    <row r="55" spans="1:17" x14ac:dyDescent="0.2">
      <c r="A55" s="12" t="s">
        <v>38</v>
      </c>
      <c r="B55" s="17" t="s">
        <v>94</v>
      </c>
      <c r="C55" s="17" t="s">
        <v>95</v>
      </c>
      <c r="D55" s="18" t="s">
        <v>96</v>
      </c>
      <c r="E55" s="19" t="s">
        <v>89</v>
      </c>
      <c r="F55" s="20">
        <v>150</v>
      </c>
      <c r="G55" s="21">
        <v>0</v>
      </c>
      <c r="H55" s="21">
        <f>ROUND(ROUND(G55,2)*ROUND(F55,3),2)</f>
        <v>0</v>
      </c>
      <c r="I55" s="19" t="s">
        <v>43</v>
      </c>
      <c r="N55">
        <f>(H55*0)/100</f>
        <v>0</v>
      </c>
      <c r="O55" t="s">
        <v>19</v>
      </c>
    </row>
    <row r="56" spans="1:17" x14ac:dyDescent="0.2">
      <c r="A56" s="22" t="s">
        <v>44</v>
      </c>
      <c r="D56" s="23" t="s">
        <v>40</v>
      </c>
    </row>
    <row r="57" spans="1:17" x14ac:dyDescent="0.2">
      <c r="A57" s="24" t="s">
        <v>46</v>
      </c>
      <c r="D57" s="25" t="s">
        <v>40</v>
      </c>
    </row>
    <row r="58" spans="1:17" ht="63.75" x14ac:dyDescent="0.2">
      <c r="A58" t="s">
        <v>48</v>
      </c>
      <c r="D58" s="23" t="s">
        <v>97</v>
      </c>
    </row>
    <row r="59" spans="1:17" ht="12.75" customHeight="1" x14ac:dyDescent="0.2">
      <c r="A59" s="2" t="s">
        <v>36</v>
      </c>
      <c r="B59" s="2"/>
      <c r="C59" s="26" t="s">
        <v>26</v>
      </c>
      <c r="D59" s="15" t="s">
        <v>98</v>
      </c>
      <c r="E59" s="2"/>
      <c r="F59" s="2"/>
      <c r="G59" s="2"/>
      <c r="H59" s="27">
        <f>0+P59</f>
        <v>0</v>
      </c>
      <c r="I59" s="2"/>
      <c r="N59">
        <f>0+Q59</f>
        <v>0</v>
      </c>
      <c r="P59">
        <f>0+H60+H64+H68+H72+H76+H80</f>
        <v>0</v>
      </c>
      <c r="Q59">
        <f>0+N60+N64+N68+N72+N76+N80</f>
        <v>0</v>
      </c>
    </row>
    <row r="60" spans="1:17" x14ac:dyDescent="0.2">
      <c r="A60" s="12" t="s">
        <v>38</v>
      </c>
      <c r="B60" s="17" t="s">
        <v>99</v>
      </c>
      <c r="C60" s="17" t="s">
        <v>100</v>
      </c>
      <c r="D60" s="18" t="s">
        <v>101</v>
      </c>
      <c r="E60" s="19" t="s">
        <v>66</v>
      </c>
      <c r="F60" s="20">
        <v>11.85</v>
      </c>
      <c r="G60" s="21">
        <v>0</v>
      </c>
      <c r="H60" s="21">
        <f>ROUND(ROUND(G60,2)*ROUND(F60,3),2)</f>
        <v>0</v>
      </c>
      <c r="I60" s="19" t="s">
        <v>43</v>
      </c>
      <c r="N60">
        <f>(H60*21)/100</f>
        <v>0</v>
      </c>
      <c r="O60" t="s">
        <v>16</v>
      </c>
    </row>
    <row r="61" spans="1:17" x14ac:dyDescent="0.2">
      <c r="A61" s="22" t="s">
        <v>44</v>
      </c>
      <c r="D61" s="23" t="s">
        <v>40</v>
      </c>
    </row>
    <row r="62" spans="1:17" ht="25.5" x14ac:dyDescent="0.2">
      <c r="A62" s="24" t="s">
        <v>46</v>
      </c>
      <c r="D62" s="25" t="s">
        <v>102</v>
      </c>
    </row>
    <row r="63" spans="1:17" ht="140.25" x14ac:dyDescent="0.2">
      <c r="A63" t="s">
        <v>48</v>
      </c>
      <c r="D63" s="23" t="s">
        <v>103</v>
      </c>
    </row>
    <row r="64" spans="1:17" x14ac:dyDescent="0.2">
      <c r="A64" s="12" t="s">
        <v>38</v>
      </c>
      <c r="B64" s="17" t="s">
        <v>104</v>
      </c>
      <c r="C64" s="17" t="s">
        <v>105</v>
      </c>
      <c r="D64" s="18" t="s">
        <v>106</v>
      </c>
      <c r="E64" s="19" t="s">
        <v>89</v>
      </c>
      <c r="F64" s="20">
        <v>151.80000000000001</v>
      </c>
      <c r="G64" s="21">
        <v>0</v>
      </c>
      <c r="H64" s="21">
        <f>ROUND(ROUND(G64,2)*ROUND(F64,3),2)</f>
        <v>0</v>
      </c>
      <c r="I64" s="19" t="s">
        <v>43</v>
      </c>
      <c r="N64">
        <f>(H64*0)/100</f>
        <v>0</v>
      </c>
      <c r="O64" t="s">
        <v>19</v>
      </c>
    </row>
    <row r="65" spans="1:15" x14ac:dyDescent="0.2">
      <c r="A65" s="22" t="s">
        <v>44</v>
      </c>
      <c r="D65" s="23" t="s">
        <v>107</v>
      </c>
    </row>
    <row r="66" spans="1:15" x14ac:dyDescent="0.2">
      <c r="A66" s="24" t="s">
        <v>46</v>
      </c>
      <c r="D66" s="25" t="s">
        <v>40</v>
      </c>
    </row>
    <row r="67" spans="1:15" ht="89.25" x14ac:dyDescent="0.2">
      <c r="A67" t="s">
        <v>48</v>
      </c>
      <c r="D67" s="23" t="s">
        <v>108</v>
      </c>
    </row>
    <row r="68" spans="1:15" x14ac:dyDescent="0.2">
      <c r="A68" s="12" t="s">
        <v>38</v>
      </c>
      <c r="B68" s="17" t="s">
        <v>109</v>
      </c>
      <c r="C68" s="17" t="s">
        <v>110</v>
      </c>
      <c r="D68" s="18" t="s">
        <v>111</v>
      </c>
      <c r="E68" s="19" t="s">
        <v>89</v>
      </c>
      <c r="F68" s="20">
        <v>395</v>
      </c>
      <c r="G68" s="21">
        <v>0</v>
      </c>
      <c r="H68" s="21">
        <f>ROUND(ROUND(G68,2)*ROUND(F68,3),2)</f>
        <v>0</v>
      </c>
      <c r="I68" s="19" t="s">
        <v>43</v>
      </c>
      <c r="N68">
        <f>(H68*0)/100</f>
        <v>0</v>
      </c>
      <c r="O68" t="s">
        <v>19</v>
      </c>
    </row>
    <row r="69" spans="1:15" x14ac:dyDescent="0.2">
      <c r="A69" s="22" t="s">
        <v>44</v>
      </c>
      <c r="D69" s="23" t="s">
        <v>40</v>
      </c>
    </row>
    <row r="70" spans="1:15" x14ac:dyDescent="0.2">
      <c r="A70" s="24" t="s">
        <v>46</v>
      </c>
      <c r="D70" s="25" t="s">
        <v>40</v>
      </c>
    </row>
    <row r="71" spans="1:15" ht="165.75" x14ac:dyDescent="0.2">
      <c r="A71" t="s">
        <v>48</v>
      </c>
      <c r="D71" s="23" t="s">
        <v>112</v>
      </c>
    </row>
    <row r="72" spans="1:15" x14ac:dyDescent="0.2">
      <c r="A72" s="12" t="s">
        <v>38</v>
      </c>
      <c r="B72" s="17" t="s">
        <v>113</v>
      </c>
      <c r="C72" s="17" t="s">
        <v>114</v>
      </c>
      <c r="D72" s="18" t="s">
        <v>115</v>
      </c>
      <c r="E72" s="19" t="s">
        <v>89</v>
      </c>
      <c r="F72" s="20">
        <v>151.80000000000001</v>
      </c>
      <c r="G72" s="21">
        <v>0</v>
      </c>
      <c r="H72" s="21">
        <f>ROUND(ROUND(G72,2)*ROUND(F72,3),2)</f>
        <v>0</v>
      </c>
      <c r="I72" s="19" t="s">
        <v>43</v>
      </c>
      <c r="N72">
        <f>(H72*21)/100</f>
        <v>0</v>
      </c>
      <c r="O72" t="s">
        <v>16</v>
      </c>
    </row>
    <row r="73" spans="1:15" x14ac:dyDescent="0.2">
      <c r="A73" s="22" t="s">
        <v>44</v>
      </c>
      <c r="D73" s="23" t="s">
        <v>40</v>
      </c>
    </row>
    <row r="74" spans="1:15" x14ac:dyDescent="0.2">
      <c r="A74" s="24" t="s">
        <v>46</v>
      </c>
      <c r="D74" s="25" t="s">
        <v>40</v>
      </c>
    </row>
    <row r="75" spans="1:15" ht="140.25" x14ac:dyDescent="0.2">
      <c r="A75" t="s">
        <v>48</v>
      </c>
      <c r="D75" s="23" t="s">
        <v>116</v>
      </c>
    </row>
    <row r="76" spans="1:15" x14ac:dyDescent="0.2">
      <c r="A76" s="12" t="s">
        <v>38</v>
      </c>
      <c r="B76" s="17" t="s">
        <v>117</v>
      </c>
      <c r="C76" s="17" t="s">
        <v>118</v>
      </c>
      <c r="D76" s="18" t="s">
        <v>119</v>
      </c>
      <c r="E76" s="19" t="s">
        <v>89</v>
      </c>
      <c r="F76" s="20">
        <v>151.80000000000001</v>
      </c>
      <c r="G76" s="21">
        <v>0</v>
      </c>
      <c r="H76" s="21">
        <f>ROUND(ROUND(G76,2)*ROUND(F76,3),2)</f>
        <v>0</v>
      </c>
      <c r="I76" s="19" t="s">
        <v>43</v>
      </c>
      <c r="N76">
        <f>(H76*21)/100</f>
        <v>0</v>
      </c>
      <c r="O76" t="s">
        <v>16</v>
      </c>
    </row>
    <row r="77" spans="1:15" x14ac:dyDescent="0.2">
      <c r="A77" s="22" t="s">
        <v>44</v>
      </c>
      <c r="D77" s="23" t="s">
        <v>40</v>
      </c>
    </row>
    <row r="78" spans="1:15" x14ac:dyDescent="0.2">
      <c r="A78" s="24" t="s">
        <v>46</v>
      </c>
      <c r="D78" s="25" t="s">
        <v>40</v>
      </c>
    </row>
    <row r="79" spans="1:15" ht="165.75" x14ac:dyDescent="0.2">
      <c r="A79" t="s">
        <v>48</v>
      </c>
      <c r="D79" s="23" t="s">
        <v>112</v>
      </c>
    </row>
    <row r="80" spans="1:15" ht="25.5" x14ac:dyDescent="0.2">
      <c r="A80" s="12" t="s">
        <v>38</v>
      </c>
      <c r="B80" s="17" t="s">
        <v>120</v>
      </c>
      <c r="C80" s="17" t="s">
        <v>121</v>
      </c>
      <c r="D80" s="18" t="s">
        <v>122</v>
      </c>
      <c r="E80" s="19" t="s">
        <v>89</v>
      </c>
      <c r="F80" s="20">
        <v>0.48</v>
      </c>
      <c r="G80" s="21">
        <v>0</v>
      </c>
      <c r="H80" s="21">
        <f>ROUND(ROUND(G80,2)*ROUND(F80,3),2)</f>
        <v>0</v>
      </c>
      <c r="I80" s="19" t="s">
        <v>43</v>
      </c>
      <c r="N80">
        <f>(H80*21)/100</f>
        <v>0</v>
      </c>
      <c r="O80" t="s">
        <v>16</v>
      </c>
    </row>
    <row r="81" spans="1:17" x14ac:dyDescent="0.2">
      <c r="A81" s="22" t="s">
        <v>44</v>
      </c>
      <c r="D81" s="23" t="s">
        <v>40</v>
      </c>
    </row>
    <row r="82" spans="1:17" x14ac:dyDescent="0.2">
      <c r="A82" s="24" t="s">
        <v>46</v>
      </c>
      <c r="D82" s="25" t="s">
        <v>40</v>
      </c>
    </row>
    <row r="83" spans="1:17" ht="191.25" x14ac:dyDescent="0.2">
      <c r="A83" t="s">
        <v>48</v>
      </c>
      <c r="D83" s="23" t="s">
        <v>123</v>
      </c>
    </row>
    <row r="84" spans="1:17" ht="12.75" customHeight="1" x14ac:dyDescent="0.2">
      <c r="A84" s="2" t="s">
        <v>36</v>
      </c>
      <c r="B84" s="2"/>
      <c r="C84" s="26" t="s">
        <v>80</v>
      </c>
      <c r="D84" s="15" t="s">
        <v>124</v>
      </c>
      <c r="E84" s="2"/>
      <c r="F84" s="2"/>
      <c r="G84" s="2"/>
      <c r="H84" s="27">
        <f>0+P84</f>
        <v>0</v>
      </c>
      <c r="I84" s="2"/>
      <c r="N84">
        <f>0+Q84</f>
        <v>0</v>
      </c>
      <c r="P84">
        <f>0+H85</f>
        <v>0</v>
      </c>
      <c r="Q84">
        <f>0+N85</f>
        <v>0</v>
      </c>
    </row>
    <row r="85" spans="1:17" x14ac:dyDescent="0.2">
      <c r="A85" s="12" t="s">
        <v>38</v>
      </c>
      <c r="B85" s="17" t="s">
        <v>125</v>
      </c>
      <c r="C85" s="17" t="s">
        <v>126</v>
      </c>
      <c r="D85" s="18" t="s">
        <v>127</v>
      </c>
      <c r="E85" s="19" t="s">
        <v>128</v>
      </c>
      <c r="F85" s="20">
        <v>3</v>
      </c>
      <c r="G85" s="21">
        <v>0</v>
      </c>
      <c r="H85" s="21">
        <f>ROUND(ROUND(G85,2)*ROUND(F85,3),2)</f>
        <v>0</v>
      </c>
      <c r="I85" s="19" t="s">
        <v>43</v>
      </c>
      <c r="N85">
        <f>(H85*21)/100</f>
        <v>0</v>
      </c>
      <c r="O85" t="s">
        <v>16</v>
      </c>
    </row>
    <row r="86" spans="1:17" x14ac:dyDescent="0.2">
      <c r="A86" s="22" t="s">
        <v>44</v>
      </c>
      <c r="D86" s="23" t="s">
        <v>40</v>
      </c>
    </row>
    <row r="87" spans="1:17" x14ac:dyDescent="0.2">
      <c r="A87" s="24" t="s">
        <v>46</v>
      </c>
      <c r="D87" s="25" t="s">
        <v>40</v>
      </c>
    </row>
    <row r="88" spans="1:17" ht="38.25" x14ac:dyDescent="0.2">
      <c r="A88" t="s">
        <v>48</v>
      </c>
      <c r="D88" s="23" t="s">
        <v>129</v>
      </c>
    </row>
    <row r="89" spans="1:17" ht="12.75" customHeight="1" x14ac:dyDescent="0.2">
      <c r="A89" s="2" t="s">
        <v>36</v>
      </c>
      <c r="B89" s="2"/>
      <c r="C89" s="26" t="s">
        <v>31</v>
      </c>
      <c r="D89" s="15" t="s">
        <v>130</v>
      </c>
      <c r="E89" s="2"/>
      <c r="F89" s="2"/>
      <c r="G89" s="2"/>
      <c r="H89" s="27">
        <f>0+P89</f>
        <v>0</v>
      </c>
      <c r="I89" s="2"/>
      <c r="N89">
        <f>0+Q89</f>
        <v>0</v>
      </c>
      <c r="P89">
        <f>0+H90+H94+H98+H102</f>
        <v>0</v>
      </c>
      <c r="Q89">
        <f>0+N90+N94+N98+N102</f>
        <v>0</v>
      </c>
    </row>
    <row r="90" spans="1:17" x14ac:dyDescent="0.2">
      <c r="A90" s="12" t="s">
        <v>38</v>
      </c>
      <c r="B90" s="17" t="s">
        <v>131</v>
      </c>
      <c r="C90" s="17" t="s">
        <v>132</v>
      </c>
      <c r="D90" s="18" t="s">
        <v>133</v>
      </c>
      <c r="E90" s="19" t="s">
        <v>77</v>
      </c>
      <c r="F90" s="20">
        <v>279</v>
      </c>
      <c r="G90" s="21">
        <v>0</v>
      </c>
      <c r="H90" s="21">
        <f>ROUND(ROUND(G90,2)*ROUND(F90,3),2)</f>
        <v>0</v>
      </c>
      <c r="I90" s="19" t="s">
        <v>43</v>
      </c>
      <c r="N90">
        <f>(H90*21)/100</f>
        <v>0</v>
      </c>
      <c r="O90" t="s">
        <v>16</v>
      </c>
    </row>
    <row r="91" spans="1:17" x14ac:dyDescent="0.2">
      <c r="A91" s="22" t="s">
        <v>44</v>
      </c>
      <c r="D91" s="23" t="s">
        <v>40</v>
      </c>
    </row>
    <row r="92" spans="1:17" x14ac:dyDescent="0.2">
      <c r="A92" s="24" t="s">
        <v>46</v>
      </c>
      <c r="D92" s="25" t="s">
        <v>40</v>
      </c>
    </row>
    <row r="93" spans="1:17" ht="51" x14ac:dyDescent="0.2">
      <c r="A93" t="s">
        <v>48</v>
      </c>
      <c r="D93" s="23" t="s">
        <v>134</v>
      </c>
    </row>
    <row r="94" spans="1:17" x14ac:dyDescent="0.2">
      <c r="A94" s="12" t="s">
        <v>38</v>
      </c>
      <c r="B94" s="17" t="s">
        <v>135</v>
      </c>
      <c r="C94" s="17" t="s">
        <v>136</v>
      </c>
      <c r="D94" s="18" t="s">
        <v>137</v>
      </c>
      <c r="E94" s="19" t="s">
        <v>77</v>
      </c>
      <c r="F94" s="20">
        <v>73.900000000000006</v>
      </c>
      <c r="G94" s="21">
        <v>0</v>
      </c>
      <c r="H94" s="21">
        <f>ROUND(ROUND(G94,2)*ROUND(F94,3),2)</f>
        <v>0</v>
      </c>
      <c r="I94" s="19" t="s">
        <v>43</v>
      </c>
      <c r="N94">
        <f>(H94*21)/100</f>
        <v>0</v>
      </c>
      <c r="O94" t="s">
        <v>16</v>
      </c>
    </row>
    <row r="95" spans="1:17" x14ac:dyDescent="0.2">
      <c r="A95" s="22" t="s">
        <v>44</v>
      </c>
      <c r="D95" s="23" t="s">
        <v>40</v>
      </c>
    </row>
    <row r="96" spans="1:17" x14ac:dyDescent="0.2">
      <c r="A96" s="24" t="s">
        <v>46</v>
      </c>
      <c r="D96" s="25" t="s">
        <v>40</v>
      </c>
    </row>
    <row r="97" spans="1:15" ht="51" x14ac:dyDescent="0.2">
      <c r="A97" t="s">
        <v>48</v>
      </c>
      <c r="D97" s="23" t="s">
        <v>134</v>
      </c>
    </row>
    <row r="98" spans="1:15" x14ac:dyDescent="0.2">
      <c r="A98" s="12" t="s">
        <v>38</v>
      </c>
      <c r="B98" s="17" t="s">
        <v>138</v>
      </c>
      <c r="C98" s="17" t="s">
        <v>139</v>
      </c>
      <c r="D98" s="18" t="s">
        <v>140</v>
      </c>
      <c r="E98" s="19" t="s">
        <v>77</v>
      </c>
      <c r="F98" s="20">
        <v>99.1</v>
      </c>
      <c r="G98" s="21">
        <v>0</v>
      </c>
      <c r="H98" s="21">
        <f>ROUND(ROUND(G98,2)*ROUND(F98,3),2)</f>
        <v>0</v>
      </c>
      <c r="I98" s="19" t="s">
        <v>43</v>
      </c>
      <c r="N98">
        <f>(H98*0)/100</f>
        <v>0</v>
      </c>
      <c r="O98" t="s">
        <v>19</v>
      </c>
    </row>
    <row r="99" spans="1:15" x14ac:dyDescent="0.2">
      <c r="A99" s="22" t="s">
        <v>44</v>
      </c>
      <c r="D99" s="23" t="s">
        <v>40</v>
      </c>
    </row>
    <row r="100" spans="1:15" x14ac:dyDescent="0.2">
      <c r="A100" s="24" t="s">
        <v>46</v>
      </c>
      <c r="D100" s="25" t="s">
        <v>40</v>
      </c>
    </row>
    <row r="101" spans="1:15" ht="63.75" x14ac:dyDescent="0.2">
      <c r="A101" t="s">
        <v>48</v>
      </c>
      <c r="D101" s="23" t="s">
        <v>141</v>
      </c>
    </row>
    <row r="102" spans="1:15" x14ac:dyDescent="0.2">
      <c r="A102" s="12" t="s">
        <v>38</v>
      </c>
      <c r="B102" s="17" t="s">
        <v>142</v>
      </c>
      <c r="C102" s="17" t="s">
        <v>143</v>
      </c>
      <c r="D102" s="18" t="s">
        <v>144</v>
      </c>
      <c r="E102" s="19" t="s">
        <v>77</v>
      </c>
      <c r="F102" s="20">
        <v>99.1</v>
      </c>
      <c r="G102" s="21">
        <v>0</v>
      </c>
      <c r="H102" s="21">
        <f>ROUND(ROUND(G102,2)*ROUND(F102,3),2)</f>
        <v>0</v>
      </c>
      <c r="I102" s="19" t="s">
        <v>43</v>
      </c>
      <c r="N102">
        <f>(H102*21)/100</f>
        <v>0</v>
      </c>
      <c r="O102" t="s">
        <v>16</v>
      </c>
    </row>
    <row r="103" spans="1:15" x14ac:dyDescent="0.2">
      <c r="A103" s="22" t="s">
        <v>44</v>
      </c>
      <c r="D103" s="23" t="s">
        <v>40</v>
      </c>
    </row>
    <row r="104" spans="1:15" x14ac:dyDescent="0.2">
      <c r="A104" s="24" t="s">
        <v>46</v>
      </c>
      <c r="D104" s="25" t="s">
        <v>40</v>
      </c>
    </row>
    <row r="105" spans="1:15" ht="38.25" x14ac:dyDescent="0.2">
      <c r="A105" t="s">
        <v>48</v>
      </c>
      <c r="D105" s="23" t="s">
        <v>145</v>
      </c>
    </row>
  </sheetData>
  <sheetProtection algorithmName="SHA-512" hashValue="UV/G8vBeIxgWQDklIQ8yZqTqFKjwecQY3A6qB8BcW53JbxjY+cxvcvCRZJYTci0dYo/Myazwlk7SkcB/HYK2Dw==" saltValue="A1/FcPslJrYWSIIhKrmqsw==" spinCount="100000" sheet="1" objects="1" scenarios="1"/>
  <protectedRanges>
    <protectedRange sqref="G47 G10 G14 G18 G22 G27 G31 G35 G39 G43 G51 G55 G60 G64 G68 G72 G76 G80 G85 G90 G94 G98 G102" name="Oblast1"/>
  </protectedRanges>
  <mergeCells count="8">
    <mergeCell ref="D6:D7"/>
    <mergeCell ref="E6:E7"/>
    <mergeCell ref="F6:F7"/>
    <mergeCell ref="G6:H6"/>
    <mergeCell ref="I6:I7"/>
    <mergeCell ref="A6:A7"/>
    <mergeCell ref="B6:B7"/>
    <mergeCell ref="C6:C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101_101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Švadlenka</dc:creator>
  <cp:keywords/>
  <dc:description/>
  <cp:lastModifiedBy>Petr Švadlenka</cp:lastModifiedBy>
  <dcterms:created xsi:type="dcterms:W3CDTF">2024-07-11T12:40:24Z</dcterms:created>
  <dcterms:modified xsi:type="dcterms:W3CDTF">2024-07-12T07:59:58Z</dcterms:modified>
  <cp:category/>
  <cp:contentStatus/>
</cp:coreProperties>
</file>